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'1кв'!$A$1:$E$52</definedName>
    <definedName name="_xlnm.Print_Area" localSheetId="1">'2кв'!$A$1:$E$50</definedName>
    <definedName name="_xlnm.Print_Area" localSheetId="2">'3кв'!$A$1:$E$50</definedName>
    <definedName name="_xlnm.Print_Area" localSheetId="3">'4кв'!$A$1:$E$50</definedName>
    <definedName name="_xlnm.Print_Area" localSheetId="4">отчет!$A$1:$C$39</definedName>
  </definedNames>
  <calcPr calcId="152511"/>
</workbook>
</file>

<file path=xl/calcChain.xml><?xml version="1.0" encoding="utf-8"?>
<calcChain xmlns="http://schemas.openxmlformats.org/spreadsheetml/2006/main">
  <c r="C21" i="27" l="1"/>
  <c r="C19" i="27"/>
  <c r="C16" i="27"/>
  <c r="C14" i="27"/>
  <c r="C15" i="27"/>
  <c r="C13" i="27"/>
  <c r="C9" i="27"/>
  <c r="C10" i="27"/>
  <c r="C11" i="27" s="1"/>
  <c r="C8" i="27"/>
  <c r="C6" i="27"/>
  <c r="B43" i="26"/>
  <c r="C27" i="27"/>
  <c r="C17" i="27"/>
  <c r="F20" i="26"/>
  <c r="E22" i="26" s="1"/>
  <c r="C22" i="27" l="1"/>
  <c r="E26" i="26"/>
  <c r="B48" i="26" s="1"/>
  <c r="B49" i="26" s="1"/>
  <c r="E23" i="26"/>
  <c r="B47" i="25"/>
  <c r="B43" i="25" l="1"/>
  <c r="F20" i="25"/>
  <c r="E22" i="25" s="1"/>
  <c r="E23" i="25" l="1"/>
  <c r="E26" i="25" s="1"/>
  <c r="B48" i="25" s="1"/>
  <c r="B49" i="25" s="1"/>
  <c r="B43" i="24"/>
  <c r="B47" i="24"/>
  <c r="F20" i="24"/>
  <c r="E23" i="24" s="1"/>
  <c r="E22" i="24" l="1"/>
  <c r="E26" i="24" s="1"/>
  <c r="B48" i="24" s="1"/>
  <c r="B49" i="24"/>
  <c r="E28" i="23"/>
  <c r="E26" i="23"/>
  <c r="B49" i="23" l="1"/>
  <c r="G24" i="23"/>
  <c r="F20" i="23"/>
  <c r="E23" i="23" s="1"/>
  <c r="E22" i="23" l="1"/>
  <c r="B50" i="23"/>
  <c r="B51" i="23" l="1"/>
</calcChain>
</file>

<file path=xl/sharedStrings.xml><?xml version="1.0" encoding="utf-8"?>
<sst xmlns="http://schemas.openxmlformats.org/spreadsheetml/2006/main" count="259" uniqueCount="97">
  <si>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</si>
  <si>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</si>
  <si>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</si>
  <si>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</si>
  <si>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</si>
  <si>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</si>
  <si>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</si>
  <si>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</si>
  <si>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</si>
  <si>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</si>
  <si>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</si>
  <si>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</si>
  <si>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</si>
  <si>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</si>
  <si>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</si>
  <si>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</si>
  <si>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</si>
  <si>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</si>
  <si>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</si>
  <si>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</si>
  <si>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</si>
  <si>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</si>
  <si>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</si>
  <si>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</si>
  <si>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</si>
  <si>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96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</si>
  <si>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50 от 30.05.2015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</si>
  <si>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№52  от   01.06.2015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</si>
  <si>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№96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</si>
  <si>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Стоимость материалов</t>
  </si>
  <si>
    <t>руб.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</si>
  <si>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Коваленко С.Н.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</si>
  <si>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</si>
  <si>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</si>
  <si>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</si>
  <si>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</si>
  <si>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Коваленко Светланы Николаевны</t>
    </r>
  </si>
  <si>
    <t>Общая площадь квартир - 432,2м2 + нежилые 112,7м2=544,9м2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</si>
  <si>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</si>
  <si>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</si>
  <si>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</si>
  <si>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</si>
  <si>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Оплачено по нежилым помещениям</t>
  </si>
  <si>
    <t xml:space="preserve">Услуги по содержанию многоквартирного дома </t>
  </si>
  <si>
    <t>ч/ч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</si>
  <si>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</si>
  <si>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</si>
  <si>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t>март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</si>
  <si>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 Бовкун А.А.</t>
    </r>
  </si>
  <si>
    <t>интернет Ростелеком</t>
  </si>
  <si>
    <t>Предъявлено населению 33255,87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</si>
  <si>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</si>
  <si>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</si>
  <si>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</si>
  <si>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</si>
  <si>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Опиловка деревьев, уборка веток (кв. 9)</t>
  </si>
  <si>
    <t xml:space="preserve">           2. Всего за период с "01" 01 2024 г. по "31" 03  2024 г. выполнено работ (оказано услуг) на общую сумму тридцать восемь тысяч восемьсот семьдесят рублей 27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</si>
  <si>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</si>
  <si>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</si>
  <si>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</si>
  <si>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 2024 г. выполнено работ (оказано услуг) на общую сумму тридцать две тысячи сто тридцать восемь рублей 20 копеек.</t>
  </si>
  <si>
    <t>за 3 квартал 2024 года</t>
  </si>
  <si>
    <t>30.09.2024 г.</t>
  </si>
  <si>
    <t>3 квартал</t>
  </si>
  <si>
    <t xml:space="preserve">           2. Всего за период с "01" 07 2024 г. по "30" 09  2024 г. выполнено работ (оказано услуг) на общую сумму тридцать пять тысяч сто двадцать девять рублей 70 копеек.</t>
  </si>
  <si>
    <t>Предъявлено населению 36287,37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</si>
  <si>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</si>
  <si>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</si>
  <si>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</si>
  <si>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</si>
  <si>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</si>
  <si>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</si>
  <si>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</si>
  <si>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</si>
  <si>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</si>
  <si>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</si>
  <si>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</si>
  <si>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</si>
  <si>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</si>
  <si>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</si>
  <si>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</si>
  <si>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</si>
  <si>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</si>
  <si>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</si>
  <si>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</si>
  <si>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</si>
  <si>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</si>
  <si>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</si>
  <si>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</si>
  <si>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ул. Пролетарская, д. 96</t>
  </si>
  <si>
    <t>за 4 квартал 2024 года</t>
  </si>
  <si>
    <t>31.12.2024 г.</t>
  </si>
  <si>
    <t>4 квартал</t>
  </si>
  <si>
    <t xml:space="preserve">           2. Всего за период с "01" 10 2024 г. по "31" 12  2024 г. выполнено работ (оказано услуг) на общую сумму тридцать пять тысяч сто двадцать девять рублей 70 копеек.</t>
  </si>
  <si>
    <t>Оплачено по не жилым помещениям</t>
  </si>
  <si>
    <t>Начислено всего 139086,48</t>
  </si>
  <si>
    <t>Непредвиденные работы 24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</si>
</sst>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[$-419]General"/>
    <numFmt numFmtId="165" formatCode="0.000"/>
    <numFmt numFmtId="166" formatCode="#,##0.00_ ;\-#,##0.00\ "/>
    <numFmt numFmtId="167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3" fillId="0" borderId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2" fillId="0" borderId="0" xfId="0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43" fontId="8" fillId="0" borderId="0" xfId="1" applyFont="1"/>
    <xf numFmtId="43" fontId="4" fillId="0" borderId="0" xfId="1" applyFont="1"/>
    <xf numFmtId="43" fontId="4" fillId="0" borderId="0" xfId="1" applyFont="1" applyAlignment="1">
      <alignment horizontal="right"/>
    </xf>
    <xf numFmtId="165" fontId="4" fillId="0" borderId="0" xfId="0" applyNumberFormat="1" applyFont="1"/>
    <xf numFmtId="0" fontId="14" fillId="0" borderId="1" xfId="0" applyFont="1" applyBorder="1" applyAlignment="1">
      <alignment wrapText="1"/>
    </xf>
    <xf numFmtId="43" fontId="4" fillId="0" borderId="0" xfId="0" applyNumberFormat="1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6" fontId="4" fillId="2" borderId="4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5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7" fontId="7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 vertical="center" wrapText="1"/>
    </xf>
    <xf numFmtId="166" fontId="3" fillId="0" borderId="0" xfId="1" applyNumberFormat="1" applyFont="1" applyBorder="1"/>
    <xf numFmtId="0" fontId="3" fillId="0" borderId="0" xfId="0" applyFont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43" fontId="17" fillId="0" borderId="0" xfId="0" applyNumberFormat="1" applyFont="1"/>
    <xf numFmtId="49" fontId="3" fillId="0" borderId="4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6" fontId="3" fillId="0" borderId="0" xfId="1" applyNumberFormat="1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22" zoomScaleSheetLayoutView="100" workbookViewId="0">
      <selection activeCell="A48" sqref="A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8" width="11.140625" style="2" bestFit="1" customWidth="1"/>
    <col min="9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0.75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51</v>
      </c>
      <c r="B3" s="47"/>
      <c r="C3" s="47"/>
      <c r="D3" s="47"/>
      <c r="E3" s="47"/>
    </row>
    <row r="4" spans="1:5" s="1" customFormat="1" ht="15.75" x14ac:dyDescent="0.25">
      <c r="A4" s="17" t="s">
        <v>13</v>
      </c>
      <c r="B4" s="4"/>
      <c r="C4" s="4"/>
      <c r="D4" s="28"/>
      <c r="E4" s="27" t="s">
        <v>52</v>
      </c>
    </row>
    <row r="5" spans="1:5" x14ac:dyDescent="0.25">
      <c r="A5" s="26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9" t="s">
        <v>25</v>
      </c>
      <c r="B7" s="49"/>
      <c r="C7" s="49"/>
      <c r="D7" s="49"/>
      <c r="E7" s="49"/>
    </row>
    <row r="8" spans="1:5" x14ac:dyDescent="0.25">
      <c r="A8" s="51" t="s">
        <v>1</v>
      </c>
      <c r="B8" s="51"/>
      <c r="C8" s="51"/>
      <c r="D8" s="51"/>
      <c r="E8" s="51"/>
    </row>
    <row r="9" spans="1:5" x14ac:dyDescent="0.25">
      <c r="A9" s="48" t="s">
        <v>36</v>
      </c>
      <c r="B9" s="48"/>
      <c r="C9" s="48"/>
      <c r="D9" s="48"/>
      <c r="E9" s="48"/>
    </row>
    <row r="10" spans="1:5" ht="25.5" customHeight="1" x14ac:dyDescent="0.25">
      <c r="A10" s="52" t="s">
        <v>14</v>
      </c>
      <c r="B10" s="53"/>
      <c r="C10" s="53"/>
      <c r="D10" s="53"/>
      <c r="E10" s="53"/>
    </row>
    <row r="11" spans="1:5" ht="29.25" customHeight="1" x14ac:dyDescent="0.25">
      <c r="A11" s="48" t="s">
        <v>26</v>
      </c>
      <c r="B11" s="48"/>
      <c r="C11" s="48"/>
      <c r="D11" s="48"/>
      <c r="E11" s="48"/>
    </row>
    <row r="12" spans="1:5" ht="18" customHeight="1" x14ac:dyDescent="0.25">
      <c r="A12" s="51" t="s">
        <v>15</v>
      </c>
      <c r="B12" s="54"/>
      <c r="C12" s="54"/>
      <c r="D12" s="54"/>
      <c r="E12" s="54"/>
    </row>
    <row r="13" spans="1:5" x14ac:dyDescent="0.25">
      <c r="A13" s="48" t="s">
        <v>22</v>
      </c>
      <c r="B13" s="48"/>
      <c r="C13" s="48"/>
      <c r="D13" s="48"/>
      <c r="E13" s="48"/>
    </row>
    <row r="14" spans="1:5" x14ac:dyDescent="0.25">
      <c r="A14" s="51" t="s">
        <v>2</v>
      </c>
      <c r="B14" s="54"/>
      <c r="C14" s="54"/>
      <c r="D14" s="54"/>
      <c r="E14" s="54"/>
    </row>
    <row r="15" spans="1:5" ht="15" customHeight="1" x14ac:dyDescent="0.25">
      <c r="A15" s="48" t="s">
        <v>45</v>
      </c>
      <c r="B15" s="48"/>
      <c r="C15" s="48"/>
      <c r="D15" s="48"/>
      <c r="E15" s="48"/>
    </row>
    <row r="16" spans="1:5" x14ac:dyDescent="0.25">
      <c r="A16" s="51" t="s">
        <v>16</v>
      </c>
      <c r="B16" s="54"/>
      <c r="C16" s="54"/>
      <c r="D16" s="54"/>
      <c r="E16" s="54"/>
    </row>
    <row r="17" spans="1:7" ht="31.5" customHeight="1" x14ac:dyDescent="0.25">
      <c r="A17" s="48" t="s">
        <v>17</v>
      </c>
      <c r="B17" s="48"/>
      <c r="C17" s="48"/>
      <c r="D17" s="48"/>
      <c r="E17" s="48"/>
    </row>
    <row r="18" spans="1:7" ht="63" customHeight="1" x14ac:dyDescent="0.25">
      <c r="A18" s="48" t="s">
        <v>27</v>
      </c>
      <c r="B18" s="48"/>
      <c r="C18" s="48"/>
      <c r="D18" s="48"/>
      <c r="E18" s="48"/>
    </row>
    <row r="19" spans="1:7" ht="34.5" customHeight="1" x14ac:dyDescent="0.25">
      <c r="A19" s="50" t="s">
        <v>28</v>
      </c>
      <c r="B19" s="50"/>
      <c r="C19" s="50"/>
      <c r="D19" s="50"/>
      <c r="E19" s="50"/>
    </row>
    <row r="20" spans="1:7" ht="19.5" customHeight="1" x14ac:dyDescent="0.25">
      <c r="A20" s="50"/>
      <c r="B20" s="50"/>
      <c r="C20" s="50"/>
      <c r="D20" s="50"/>
      <c r="E20" s="50"/>
      <c r="F20" s="2">
        <f>112.7+432.2</f>
        <v>544.9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6" t="s">
        <v>43</v>
      </c>
      <c r="B22" s="9" t="s">
        <v>41</v>
      </c>
      <c r="C22" s="3" t="s">
        <v>4</v>
      </c>
      <c r="D22" s="3">
        <v>15.3</v>
      </c>
      <c r="E22" s="8">
        <f>D22*F20*G20</f>
        <v>25010.909999999996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D23*F20*G20</f>
        <v>7127.2920000000004</v>
      </c>
    </row>
    <row r="24" spans="1:7" x14ac:dyDescent="0.25">
      <c r="A24" s="7" t="s">
        <v>29</v>
      </c>
      <c r="B24" s="9" t="s">
        <v>46</v>
      </c>
      <c r="C24" s="3" t="s">
        <v>30</v>
      </c>
      <c r="D24" s="3"/>
      <c r="E24" s="8">
        <v>292.39</v>
      </c>
      <c r="G24" s="21">
        <f>2766.95/2</f>
        <v>1383.4749999999999</v>
      </c>
    </row>
    <row r="25" spans="1:7" s="36" customFormat="1" ht="60" x14ac:dyDescent="0.25">
      <c r="A25" s="32" t="s">
        <v>53</v>
      </c>
      <c r="B25" s="33" t="s">
        <v>54</v>
      </c>
      <c r="C25" s="34" t="s">
        <v>30</v>
      </c>
      <c r="D25" s="34"/>
      <c r="E25" s="35">
        <v>198</v>
      </c>
    </row>
    <row r="26" spans="1:7" ht="30" x14ac:dyDescent="0.25">
      <c r="A26" s="22" t="s">
        <v>55</v>
      </c>
      <c r="B26" s="9" t="s">
        <v>47</v>
      </c>
      <c r="C26" s="3" t="s">
        <v>44</v>
      </c>
      <c r="D26" s="3">
        <v>24</v>
      </c>
      <c r="E26" s="8">
        <f>D26*260.07</f>
        <v>6241.68</v>
      </c>
    </row>
    <row r="27" spans="1:7" x14ac:dyDescent="0.25">
      <c r="A27" s="22"/>
      <c r="B27" s="9"/>
      <c r="C27" s="3"/>
      <c r="D27" s="3"/>
      <c r="E27" s="8"/>
    </row>
    <row r="28" spans="1:7" s="14" customFormat="1" ht="14.25" x14ac:dyDescent="0.2">
      <c r="A28" s="10" t="s">
        <v>24</v>
      </c>
      <c r="B28" s="11"/>
      <c r="C28" s="12"/>
      <c r="D28" s="12"/>
      <c r="E28" s="13">
        <f>SUM(E22:E27)</f>
        <v>38870.271999999997</v>
      </c>
    </row>
    <row r="30" spans="1:7" ht="31.5" customHeight="1" x14ac:dyDescent="0.25">
      <c r="A30" s="56" t="s">
        <v>56</v>
      </c>
      <c r="B30" s="56"/>
      <c r="C30" s="56"/>
      <c r="D30" s="56"/>
      <c r="E30" s="56"/>
    </row>
    <row r="31" spans="1:7" ht="31.5" customHeight="1" x14ac:dyDescent="0.25">
      <c r="A31" s="48" t="s">
        <v>21</v>
      </c>
      <c r="B31" s="48"/>
      <c r="C31" s="48"/>
      <c r="D31" s="48"/>
      <c r="E31" s="48"/>
    </row>
    <row r="32" spans="1:7" x14ac:dyDescent="0.25">
      <c r="A32" s="48" t="s">
        <v>20</v>
      </c>
      <c r="B32" s="48"/>
      <c r="C32" s="48"/>
      <c r="D32" s="48"/>
      <c r="E32" s="48"/>
    </row>
    <row r="33" spans="1:8" x14ac:dyDescent="0.25">
      <c r="A33" s="48" t="s">
        <v>32</v>
      </c>
      <c r="B33" s="48"/>
      <c r="C33" s="48"/>
      <c r="D33" s="48"/>
      <c r="E33" s="48"/>
    </row>
    <row r="34" spans="1:8" x14ac:dyDescent="0.25">
      <c r="A34" s="48" t="s">
        <v>18</v>
      </c>
      <c r="B34" s="48"/>
      <c r="C34" s="48"/>
      <c r="D34" s="48"/>
      <c r="E34" s="48"/>
    </row>
    <row r="35" spans="1:8" x14ac:dyDescent="0.25">
      <c r="A35" s="57" t="s">
        <v>5</v>
      </c>
      <c r="B35" s="57"/>
      <c r="C35" s="57"/>
      <c r="D35" s="57"/>
      <c r="E35" s="57"/>
    </row>
    <row r="36" spans="1:8" x14ac:dyDescent="0.25">
      <c r="A36" s="48" t="s">
        <v>18</v>
      </c>
      <c r="B36" s="48"/>
      <c r="C36" s="48"/>
      <c r="D36" s="48"/>
      <c r="E36" s="48"/>
    </row>
    <row r="37" spans="1:8" x14ac:dyDescent="0.25">
      <c r="A37" s="58" t="s">
        <v>48</v>
      </c>
      <c r="B37" s="58"/>
      <c r="C37" s="58"/>
      <c r="D37" s="58"/>
      <c r="E37" s="5"/>
    </row>
    <row r="38" spans="1:8" x14ac:dyDescent="0.25">
      <c r="B38" s="55" t="s">
        <v>19</v>
      </c>
      <c r="C38" s="55"/>
      <c r="D38" s="55"/>
      <c r="E38" s="6" t="s">
        <v>6</v>
      </c>
    </row>
    <row r="39" spans="1:8" x14ac:dyDescent="0.25">
      <c r="A39" s="25"/>
      <c r="B39" s="25"/>
      <c r="C39" s="25"/>
      <c r="D39" s="25"/>
      <c r="E39" s="25"/>
    </row>
    <row r="40" spans="1:8" x14ac:dyDescent="0.25">
      <c r="A40" s="59" t="s">
        <v>31</v>
      </c>
      <c r="B40" s="59"/>
      <c r="C40" s="59"/>
      <c r="D40" s="59"/>
      <c r="E40" s="5"/>
    </row>
    <row r="41" spans="1:8" x14ac:dyDescent="0.25">
      <c r="B41" s="55" t="s">
        <v>19</v>
      </c>
      <c r="C41" s="55"/>
      <c r="D41" s="55"/>
      <c r="E41" s="6" t="s">
        <v>6</v>
      </c>
    </row>
    <row r="43" spans="1:8" x14ac:dyDescent="0.25">
      <c r="A43" s="2" t="s">
        <v>37</v>
      </c>
    </row>
    <row r="44" spans="1:8" x14ac:dyDescent="0.25">
      <c r="A44" s="14" t="s">
        <v>33</v>
      </c>
    </row>
    <row r="45" spans="1:8" x14ac:dyDescent="0.25">
      <c r="A45" s="2" t="s">
        <v>40</v>
      </c>
      <c r="B45" s="18">
        <v>13464.76</v>
      </c>
    </row>
    <row r="46" spans="1:8" ht="17.25" customHeight="1" x14ac:dyDescent="0.25">
      <c r="A46" s="24" t="s">
        <v>50</v>
      </c>
      <c r="B46" s="19"/>
    </row>
    <row r="47" spans="1:8" x14ac:dyDescent="0.25">
      <c r="A47" s="2" t="s">
        <v>34</v>
      </c>
      <c r="B47" s="19">
        <v>30572.15</v>
      </c>
    </row>
    <row r="48" spans="1:8" x14ac:dyDescent="0.25">
      <c r="A48" s="2" t="s">
        <v>42</v>
      </c>
      <c r="B48" s="19">
        <v>2429.67</v>
      </c>
      <c r="G48" s="23"/>
      <c r="H48" s="23"/>
    </row>
    <row r="49" spans="1:8" x14ac:dyDescent="0.25">
      <c r="A49" s="2" t="s">
        <v>49</v>
      </c>
      <c r="B49" s="19">
        <f>150*3</f>
        <v>450</v>
      </c>
      <c r="G49" s="23"/>
      <c r="H49" s="23"/>
    </row>
    <row r="50" spans="1:8" ht="30" x14ac:dyDescent="0.25">
      <c r="A50" s="24" t="s">
        <v>38</v>
      </c>
      <c r="B50" s="20">
        <f>E28</f>
        <v>38870.271999999997</v>
      </c>
    </row>
    <row r="51" spans="1:8" x14ac:dyDescent="0.25">
      <c r="A51" s="15" t="s">
        <v>35</v>
      </c>
      <c r="B51" s="18">
        <f>(B45+B47+B48+B49)-B50</f>
        <v>8046.3080000000045</v>
      </c>
    </row>
    <row r="54" spans="1:8" x14ac:dyDescent="0.25">
      <c r="B54" s="2">
        <v>13464.76</v>
      </c>
    </row>
  </sheetData>
  <mergeCells count="29"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19" zoomScaleSheetLayoutView="100" workbookViewId="0">
      <selection activeCell="B46" sqref="B4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8" width="11.140625" style="2" bestFit="1" customWidth="1"/>
    <col min="9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0.75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57</v>
      </c>
      <c r="B3" s="47"/>
      <c r="C3" s="47"/>
      <c r="D3" s="47"/>
      <c r="E3" s="47"/>
    </row>
    <row r="4" spans="1:5" s="1" customFormat="1" ht="15.75" x14ac:dyDescent="0.25">
      <c r="A4" s="17" t="s">
        <v>13</v>
      </c>
      <c r="B4" s="4"/>
      <c r="C4" s="4"/>
      <c r="D4" s="28"/>
      <c r="E4" s="27" t="s">
        <v>58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9" t="s">
        <v>25</v>
      </c>
      <c r="B7" s="49"/>
      <c r="C7" s="49"/>
      <c r="D7" s="49"/>
      <c r="E7" s="49"/>
    </row>
    <row r="8" spans="1:5" x14ac:dyDescent="0.25">
      <c r="A8" s="51" t="s">
        <v>1</v>
      </c>
      <c r="B8" s="51"/>
      <c r="C8" s="51"/>
      <c r="D8" s="51"/>
      <c r="E8" s="51"/>
    </row>
    <row r="9" spans="1:5" x14ac:dyDescent="0.25">
      <c r="A9" s="48" t="s">
        <v>36</v>
      </c>
      <c r="B9" s="48"/>
      <c r="C9" s="48"/>
      <c r="D9" s="48"/>
      <c r="E9" s="48"/>
    </row>
    <row r="10" spans="1:5" ht="25.5" customHeight="1" x14ac:dyDescent="0.25">
      <c r="A10" s="52" t="s">
        <v>14</v>
      </c>
      <c r="B10" s="53"/>
      <c r="C10" s="53"/>
      <c r="D10" s="53"/>
      <c r="E10" s="53"/>
    </row>
    <row r="11" spans="1:5" ht="29.25" customHeight="1" x14ac:dyDescent="0.25">
      <c r="A11" s="48" t="s">
        <v>26</v>
      </c>
      <c r="B11" s="48"/>
      <c r="C11" s="48"/>
      <c r="D11" s="48"/>
      <c r="E11" s="48"/>
    </row>
    <row r="12" spans="1:5" ht="18" customHeight="1" x14ac:dyDescent="0.25">
      <c r="A12" s="51" t="s">
        <v>15</v>
      </c>
      <c r="B12" s="54"/>
      <c r="C12" s="54"/>
      <c r="D12" s="54"/>
      <c r="E12" s="54"/>
    </row>
    <row r="13" spans="1:5" x14ac:dyDescent="0.25">
      <c r="A13" s="48" t="s">
        <v>22</v>
      </c>
      <c r="B13" s="48"/>
      <c r="C13" s="48"/>
      <c r="D13" s="48"/>
      <c r="E13" s="48"/>
    </row>
    <row r="14" spans="1:5" x14ac:dyDescent="0.25">
      <c r="A14" s="51" t="s">
        <v>2</v>
      </c>
      <c r="B14" s="54"/>
      <c r="C14" s="54"/>
      <c r="D14" s="54"/>
      <c r="E14" s="54"/>
    </row>
    <row r="15" spans="1:5" ht="15" customHeight="1" x14ac:dyDescent="0.25">
      <c r="A15" s="48" t="s">
        <v>45</v>
      </c>
      <c r="B15" s="48"/>
      <c r="C15" s="48"/>
      <c r="D15" s="48"/>
      <c r="E15" s="48"/>
    </row>
    <row r="16" spans="1:5" x14ac:dyDescent="0.25">
      <c r="A16" s="51" t="s">
        <v>16</v>
      </c>
      <c r="B16" s="54"/>
      <c r="C16" s="54"/>
      <c r="D16" s="54"/>
      <c r="E16" s="54"/>
    </row>
    <row r="17" spans="1:7" ht="31.5" customHeight="1" x14ac:dyDescent="0.25">
      <c r="A17" s="48" t="s">
        <v>17</v>
      </c>
      <c r="B17" s="48"/>
      <c r="C17" s="48"/>
      <c r="D17" s="48"/>
      <c r="E17" s="48"/>
    </row>
    <row r="18" spans="1:7" ht="63" customHeight="1" x14ac:dyDescent="0.25">
      <c r="A18" s="48" t="s">
        <v>27</v>
      </c>
      <c r="B18" s="48"/>
      <c r="C18" s="48"/>
      <c r="D18" s="48"/>
      <c r="E18" s="48"/>
    </row>
    <row r="19" spans="1:7" ht="34.5" customHeight="1" x14ac:dyDescent="0.25">
      <c r="A19" s="50" t="s">
        <v>28</v>
      </c>
      <c r="B19" s="50"/>
      <c r="C19" s="50"/>
      <c r="D19" s="50"/>
      <c r="E19" s="50"/>
    </row>
    <row r="20" spans="1:7" ht="19.5" customHeight="1" x14ac:dyDescent="0.25">
      <c r="A20" s="50"/>
      <c r="B20" s="50"/>
      <c r="C20" s="50"/>
      <c r="D20" s="50"/>
      <c r="E20" s="50"/>
      <c r="F20" s="2">
        <f>112.7+432.2</f>
        <v>544.9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6" t="s">
        <v>43</v>
      </c>
      <c r="B22" s="9" t="s">
        <v>41</v>
      </c>
      <c r="C22" s="3" t="s">
        <v>4</v>
      </c>
      <c r="D22" s="3">
        <v>15.3</v>
      </c>
      <c r="E22" s="8">
        <f>D22*F20*G20</f>
        <v>25010.909999999996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D23*F20*G20</f>
        <v>7127.2920000000004</v>
      </c>
    </row>
    <row r="24" spans="1:7" x14ac:dyDescent="0.25">
      <c r="A24" s="7" t="s">
        <v>29</v>
      </c>
      <c r="B24" s="9" t="s">
        <v>59</v>
      </c>
      <c r="C24" s="3" t="s">
        <v>30</v>
      </c>
      <c r="D24" s="3"/>
      <c r="E24" s="8">
        <v>0</v>
      </c>
      <c r="G24" s="21"/>
    </row>
    <row r="25" spans="1:7" x14ac:dyDescent="0.25">
      <c r="A25" s="22"/>
      <c r="B25" s="9"/>
      <c r="C25" s="3"/>
      <c r="D25" s="3"/>
      <c r="E25" s="8"/>
    </row>
    <row r="26" spans="1:7" s="14" customFormat="1" ht="14.25" x14ac:dyDescent="0.2">
      <c r="A26" s="10" t="s">
        <v>24</v>
      </c>
      <c r="B26" s="11"/>
      <c r="C26" s="12"/>
      <c r="D26" s="12"/>
      <c r="E26" s="13">
        <f>SUM(E22:E25)</f>
        <v>32138.201999999997</v>
      </c>
    </row>
    <row r="28" spans="1:7" ht="31.5" customHeight="1" x14ac:dyDescent="0.25">
      <c r="A28" s="56" t="s">
        <v>60</v>
      </c>
      <c r="B28" s="56"/>
      <c r="C28" s="56"/>
      <c r="D28" s="56"/>
      <c r="E28" s="56"/>
    </row>
    <row r="29" spans="1:7" ht="31.5" customHeight="1" x14ac:dyDescent="0.25">
      <c r="A29" s="48" t="s">
        <v>21</v>
      </c>
      <c r="B29" s="48"/>
      <c r="C29" s="48"/>
      <c r="D29" s="48"/>
      <c r="E29" s="48"/>
    </row>
    <row r="30" spans="1:7" x14ac:dyDescent="0.25">
      <c r="A30" s="48" t="s">
        <v>20</v>
      </c>
      <c r="B30" s="48"/>
      <c r="C30" s="48"/>
      <c r="D30" s="48"/>
      <c r="E30" s="48"/>
    </row>
    <row r="31" spans="1:7" x14ac:dyDescent="0.25">
      <c r="A31" s="48" t="s">
        <v>32</v>
      </c>
      <c r="B31" s="48"/>
      <c r="C31" s="48"/>
      <c r="D31" s="48"/>
      <c r="E31" s="48"/>
    </row>
    <row r="32" spans="1:7" x14ac:dyDescent="0.25">
      <c r="A32" s="48" t="s">
        <v>18</v>
      </c>
      <c r="B32" s="48"/>
      <c r="C32" s="48"/>
      <c r="D32" s="48"/>
      <c r="E32" s="48"/>
    </row>
    <row r="33" spans="1:8" x14ac:dyDescent="0.25">
      <c r="A33" s="57" t="s">
        <v>5</v>
      </c>
      <c r="B33" s="57"/>
      <c r="C33" s="57"/>
      <c r="D33" s="57"/>
      <c r="E33" s="57"/>
    </row>
    <row r="34" spans="1:8" x14ac:dyDescent="0.25">
      <c r="A34" s="48" t="s">
        <v>18</v>
      </c>
      <c r="B34" s="48"/>
      <c r="C34" s="48"/>
      <c r="D34" s="48"/>
      <c r="E34" s="48"/>
    </row>
    <row r="35" spans="1:8" x14ac:dyDescent="0.25">
      <c r="A35" s="58" t="s">
        <v>48</v>
      </c>
      <c r="B35" s="58"/>
      <c r="C35" s="58"/>
      <c r="D35" s="58"/>
      <c r="E35" s="5"/>
    </row>
    <row r="36" spans="1:8" x14ac:dyDescent="0.25">
      <c r="B36" s="55" t="s">
        <v>19</v>
      </c>
      <c r="C36" s="55"/>
      <c r="D36" s="55"/>
      <c r="E36" s="6" t="s">
        <v>6</v>
      </c>
    </row>
    <row r="37" spans="1:8" x14ac:dyDescent="0.25">
      <c r="A37" s="30"/>
      <c r="B37" s="30"/>
      <c r="C37" s="30"/>
      <c r="D37" s="30"/>
      <c r="E37" s="30"/>
    </row>
    <row r="38" spans="1:8" x14ac:dyDescent="0.25">
      <c r="A38" s="59" t="s">
        <v>31</v>
      </c>
      <c r="B38" s="59"/>
      <c r="C38" s="59"/>
      <c r="D38" s="59"/>
      <c r="E38" s="5"/>
    </row>
    <row r="39" spans="1:8" x14ac:dyDescent="0.25">
      <c r="B39" s="55" t="s">
        <v>19</v>
      </c>
      <c r="C39" s="55"/>
      <c r="D39" s="55"/>
      <c r="E39" s="6" t="s">
        <v>6</v>
      </c>
    </row>
    <row r="41" spans="1:8" x14ac:dyDescent="0.25">
      <c r="A41" s="2" t="s">
        <v>37</v>
      </c>
    </row>
    <row r="42" spans="1:8" x14ac:dyDescent="0.25">
      <c r="A42" s="14" t="s">
        <v>33</v>
      </c>
    </row>
    <row r="43" spans="1:8" x14ac:dyDescent="0.25">
      <c r="A43" s="2" t="s">
        <v>40</v>
      </c>
      <c r="B43" s="18">
        <f>'1кв'!B51</f>
        <v>8046.3080000000045</v>
      </c>
    </row>
    <row r="44" spans="1:8" ht="17.25" customHeight="1" x14ac:dyDescent="0.25">
      <c r="A44" s="29" t="s">
        <v>50</v>
      </c>
      <c r="B44" s="19"/>
    </row>
    <row r="45" spans="1:8" x14ac:dyDescent="0.25">
      <c r="A45" s="2" t="s">
        <v>34</v>
      </c>
      <c r="B45" s="19">
        <v>33163.339999999997</v>
      </c>
    </row>
    <row r="46" spans="1:8" x14ac:dyDescent="0.25">
      <c r="A46" s="2" t="s">
        <v>42</v>
      </c>
      <c r="B46" s="19">
        <v>2429.67</v>
      </c>
      <c r="G46" s="23"/>
      <c r="H46" s="23"/>
    </row>
    <row r="47" spans="1:8" x14ac:dyDescent="0.25">
      <c r="A47" s="2" t="s">
        <v>49</v>
      </c>
      <c r="B47" s="19">
        <f>150*3</f>
        <v>450</v>
      </c>
      <c r="G47" s="23"/>
      <c r="H47" s="23"/>
    </row>
    <row r="48" spans="1:8" ht="30" x14ac:dyDescent="0.25">
      <c r="A48" s="29" t="s">
        <v>38</v>
      </c>
      <c r="B48" s="20">
        <f>E26</f>
        <v>32138.201999999997</v>
      </c>
    </row>
    <row r="49" spans="1:2" x14ac:dyDescent="0.25">
      <c r="A49" s="15" t="s">
        <v>35</v>
      </c>
      <c r="B49" s="18">
        <f>(B43+B45+B46+B47)-B48</f>
        <v>11951.116000000002</v>
      </c>
    </row>
  </sheetData>
  <mergeCells count="29">
    <mergeCell ref="A34:E34"/>
    <mergeCell ref="A35:D35"/>
    <mergeCell ref="B36:D36"/>
    <mergeCell ref="A38:D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19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8" width="11.140625" style="2" bestFit="1" customWidth="1"/>
    <col min="9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0.75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61</v>
      </c>
      <c r="B3" s="47"/>
      <c r="C3" s="47"/>
      <c r="D3" s="47"/>
      <c r="E3" s="47"/>
    </row>
    <row r="4" spans="1:5" s="1" customFormat="1" ht="15.75" x14ac:dyDescent="0.25">
      <c r="A4" s="17" t="s">
        <v>13</v>
      </c>
      <c r="B4" s="4"/>
      <c r="C4" s="4"/>
      <c r="D4" s="28"/>
      <c r="E4" s="27" t="s">
        <v>62</v>
      </c>
    </row>
    <row r="5" spans="1:5" x14ac:dyDescent="0.25">
      <c r="A5" s="39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9" t="s">
        <v>25</v>
      </c>
      <c r="B7" s="49"/>
      <c r="C7" s="49"/>
      <c r="D7" s="49"/>
      <c r="E7" s="49"/>
    </row>
    <row r="8" spans="1:5" x14ac:dyDescent="0.25">
      <c r="A8" s="51" t="s">
        <v>1</v>
      </c>
      <c r="B8" s="51"/>
      <c r="C8" s="51"/>
      <c r="D8" s="51"/>
      <c r="E8" s="51"/>
    </row>
    <row r="9" spans="1:5" x14ac:dyDescent="0.25">
      <c r="A9" s="48" t="s">
        <v>36</v>
      </c>
      <c r="B9" s="48"/>
      <c r="C9" s="48"/>
      <c r="D9" s="48"/>
      <c r="E9" s="48"/>
    </row>
    <row r="10" spans="1:5" ht="25.5" customHeight="1" x14ac:dyDescent="0.25">
      <c r="A10" s="52" t="s">
        <v>14</v>
      </c>
      <c r="B10" s="53"/>
      <c r="C10" s="53"/>
      <c r="D10" s="53"/>
      <c r="E10" s="53"/>
    </row>
    <row r="11" spans="1:5" ht="29.25" customHeight="1" x14ac:dyDescent="0.25">
      <c r="A11" s="48" t="s">
        <v>26</v>
      </c>
      <c r="B11" s="48"/>
      <c r="C11" s="48"/>
      <c r="D11" s="48"/>
      <c r="E11" s="48"/>
    </row>
    <row r="12" spans="1:5" ht="18" customHeight="1" x14ac:dyDescent="0.25">
      <c r="A12" s="51" t="s">
        <v>15</v>
      </c>
      <c r="B12" s="54"/>
      <c r="C12" s="54"/>
      <c r="D12" s="54"/>
      <c r="E12" s="54"/>
    </row>
    <row r="13" spans="1:5" x14ac:dyDescent="0.25">
      <c r="A13" s="48" t="s">
        <v>22</v>
      </c>
      <c r="B13" s="48"/>
      <c r="C13" s="48"/>
      <c r="D13" s="48"/>
      <c r="E13" s="48"/>
    </row>
    <row r="14" spans="1:5" x14ac:dyDescent="0.25">
      <c r="A14" s="51" t="s">
        <v>2</v>
      </c>
      <c r="B14" s="54"/>
      <c r="C14" s="54"/>
      <c r="D14" s="54"/>
      <c r="E14" s="54"/>
    </row>
    <row r="15" spans="1:5" ht="15" customHeight="1" x14ac:dyDescent="0.25">
      <c r="A15" s="48" t="s">
        <v>45</v>
      </c>
      <c r="B15" s="48"/>
      <c r="C15" s="48"/>
      <c r="D15" s="48"/>
      <c r="E15" s="48"/>
    </row>
    <row r="16" spans="1:5" x14ac:dyDescent="0.25">
      <c r="A16" s="51" t="s">
        <v>16</v>
      </c>
      <c r="B16" s="54"/>
      <c r="C16" s="54"/>
      <c r="D16" s="54"/>
      <c r="E16" s="54"/>
    </row>
    <row r="17" spans="1:7" ht="31.5" customHeight="1" x14ac:dyDescent="0.25">
      <c r="A17" s="48" t="s">
        <v>17</v>
      </c>
      <c r="B17" s="48"/>
      <c r="C17" s="48"/>
      <c r="D17" s="48"/>
      <c r="E17" s="48"/>
    </row>
    <row r="18" spans="1:7" ht="63" customHeight="1" x14ac:dyDescent="0.25">
      <c r="A18" s="48" t="s">
        <v>27</v>
      </c>
      <c r="B18" s="48"/>
      <c r="C18" s="48"/>
      <c r="D18" s="48"/>
      <c r="E18" s="48"/>
    </row>
    <row r="19" spans="1:7" ht="34.5" customHeight="1" x14ac:dyDescent="0.25">
      <c r="A19" s="50" t="s">
        <v>28</v>
      </c>
      <c r="B19" s="50"/>
      <c r="C19" s="50"/>
      <c r="D19" s="50"/>
      <c r="E19" s="50"/>
    </row>
    <row r="20" spans="1:7" ht="19.5" customHeight="1" x14ac:dyDescent="0.25">
      <c r="A20" s="50"/>
      <c r="B20" s="50"/>
      <c r="C20" s="50"/>
      <c r="D20" s="50"/>
      <c r="E20" s="50"/>
      <c r="F20" s="2">
        <f>112.7+432.2</f>
        <v>544.9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6" t="s">
        <v>43</v>
      </c>
      <c r="B22" s="9" t="s">
        <v>41</v>
      </c>
      <c r="C22" s="3" t="s">
        <v>4</v>
      </c>
      <c r="D22" s="3">
        <v>16.809999999999999</v>
      </c>
      <c r="E22" s="8">
        <f>D22*F20*G20</f>
        <v>27479.306999999993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4.68</v>
      </c>
      <c r="E23" s="8">
        <f>D23*F20*G20</f>
        <v>7650.3959999999988</v>
      </c>
    </row>
    <row r="24" spans="1:7" x14ac:dyDescent="0.25">
      <c r="A24" s="7" t="s">
        <v>29</v>
      </c>
      <c r="B24" s="9" t="s">
        <v>63</v>
      </c>
      <c r="C24" s="3" t="s">
        <v>30</v>
      </c>
      <c r="D24" s="3"/>
      <c r="E24" s="8">
        <v>0</v>
      </c>
      <c r="G24" s="21"/>
    </row>
    <row r="25" spans="1:7" x14ac:dyDescent="0.25">
      <c r="A25" s="22"/>
      <c r="B25" s="9"/>
      <c r="C25" s="3"/>
      <c r="D25" s="3"/>
      <c r="E25" s="8"/>
    </row>
    <row r="26" spans="1:7" s="14" customFormat="1" ht="14.25" x14ac:dyDescent="0.2">
      <c r="A26" s="10" t="s">
        <v>24</v>
      </c>
      <c r="B26" s="11"/>
      <c r="C26" s="12"/>
      <c r="D26" s="12"/>
      <c r="E26" s="13">
        <f>SUM(E22:E25)</f>
        <v>35129.702999999994</v>
      </c>
    </row>
    <row r="28" spans="1:7" ht="31.5" customHeight="1" x14ac:dyDescent="0.25">
      <c r="A28" s="60" t="s">
        <v>64</v>
      </c>
      <c r="B28" s="60"/>
      <c r="C28" s="60"/>
      <c r="D28" s="60"/>
      <c r="E28" s="60"/>
    </row>
    <row r="29" spans="1:7" ht="31.5" customHeight="1" x14ac:dyDescent="0.25">
      <c r="A29" s="48" t="s">
        <v>21</v>
      </c>
      <c r="B29" s="48"/>
      <c r="C29" s="48"/>
      <c r="D29" s="48"/>
      <c r="E29" s="48"/>
    </row>
    <row r="30" spans="1:7" x14ac:dyDescent="0.25">
      <c r="A30" s="48" t="s">
        <v>20</v>
      </c>
      <c r="B30" s="48"/>
      <c r="C30" s="48"/>
      <c r="D30" s="48"/>
      <c r="E30" s="48"/>
    </row>
    <row r="31" spans="1:7" x14ac:dyDescent="0.25">
      <c r="A31" s="48" t="s">
        <v>32</v>
      </c>
      <c r="B31" s="48"/>
      <c r="C31" s="48"/>
      <c r="D31" s="48"/>
      <c r="E31" s="48"/>
    </row>
    <row r="32" spans="1:7" x14ac:dyDescent="0.25">
      <c r="A32" s="48" t="s">
        <v>18</v>
      </c>
      <c r="B32" s="48"/>
      <c r="C32" s="48"/>
      <c r="D32" s="48"/>
      <c r="E32" s="48"/>
    </row>
    <row r="33" spans="1:8" x14ac:dyDescent="0.25">
      <c r="A33" s="57" t="s">
        <v>5</v>
      </c>
      <c r="B33" s="57"/>
      <c r="C33" s="57"/>
      <c r="D33" s="57"/>
      <c r="E33" s="57"/>
    </row>
    <row r="34" spans="1:8" x14ac:dyDescent="0.25">
      <c r="A34" s="48" t="s">
        <v>18</v>
      </c>
      <c r="B34" s="48"/>
      <c r="C34" s="48"/>
      <c r="D34" s="48"/>
      <c r="E34" s="48"/>
    </row>
    <row r="35" spans="1:8" x14ac:dyDescent="0.25">
      <c r="A35" s="58" t="s">
        <v>48</v>
      </c>
      <c r="B35" s="58"/>
      <c r="C35" s="58"/>
      <c r="D35" s="58"/>
      <c r="E35" s="5"/>
    </row>
    <row r="36" spans="1:8" x14ac:dyDescent="0.25">
      <c r="B36" s="55" t="s">
        <v>19</v>
      </c>
      <c r="C36" s="55"/>
      <c r="D36" s="55"/>
      <c r="E36" s="6" t="s">
        <v>6</v>
      </c>
    </row>
    <row r="37" spans="1:8" x14ac:dyDescent="0.25">
      <c r="A37" s="38"/>
      <c r="B37" s="38"/>
      <c r="C37" s="38"/>
      <c r="D37" s="38"/>
      <c r="E37" s="38"/>
    </row>
    <row r="38" spans="1:8" x14ac:dyDescent="0.25">
      <c r="A38" s="59" t="s">
        <v>31</v>
      </c>
      <c r="B38" s="59"/>
      <c r="C38" s="59"/>
      <c r="D38" s="59"/>
      <c r="E38" s="5"/>
    </row>
    <row r="39" spans="1:8" x14ac:dyDescent="0.25">
      <c r="B39" s="55" t="s">
        <v>19</v>
      </c>
      <c r="C39" s="55"/>
      <c r="D39" s="55"/>
      <c r="E39" s="6" t="s">
        <v>6</v>
      </c>
    </row>
    <row r="41" spans="1:8" x14ac:dyDescent="0.25">
      <c r="A41" s="40" t="s">
        <v>37</v>
      </c>
    </row>
    <row r="42" spans="1:8" x14ac:dyDescent="0.25">
      <c r="A42" s="14" t="s">
        <v>33</v>
      </c>
    </row>
    <row r="43" spans="1:8" x14ac:dyDescent="0.25">
      <c r="A43" s="2" t="s">
        <v>40</v>
      </c>
      <c r="B43" s="18">
        <f>'2кв'!B49</f>
        <v>11951.116000000002</v>
      </c>
    </row>
    <row r="44" spans="1:8" ht="17.25" customHeight="1" x14ac:dyDescent="0.25">
      <c r="A44" s="37" t="s">
        <v>65</v>
      </c>
      <c r="B44" s="19"/>
    </row>
    <row r="45" spans="1:8" x14ac:dyDescent="0.25">
      <c r="A45" s="2" t="s">
        <v>34</v>
      </c>
      <c r="B45" s="19">
        <v>28491.53</v>
      </c>
    </row>
    <row r="46" spans="1:8" x14ac:dyDescent="0.25">
      <c r="A46" s="2" t="s">
        <v>42</v>
      </c>
      <c r="B46" s="19">
        <v>1767.44</v>
      </c>
      <c r="G46" s="23"/>
      <c r="H46" s="23"/>
    </row>
    <row r="47" spans="1:8" x14ac:dyDescent="0.25">
      <c r="A47" s="2" t="s">
        <v>49</v>
      </c>
      <c r="B47" s="19">
        <f>150*2</f>
        <v>300</v>
      </c>
      <c r="G47" s="23"/>
      <c r="H47" s="23"/>
    </row>
    <row r="48" spans="1:8" ht="30" x14ac:dyDescent="0.25">
      <c r="A48" s="37" t="s">
        <v>38</v>
      </c>
      <c r="B48" s="20">
        <f>E26</f>
        <v>35129.702999999994</v>
      </c>
    </row>
    <row r="49" spans="1:2" x14ac:dyDescent="0.25">
      <c r="A49" s="15" t="s">
        <v>35</v>
      </c>
      <c r="B49" s="18">
        <f>(B43+B45+B46+B47)-B48</f>
        <v>7380.3830000000089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4:E34"/>
    <mergeCell ref="A35:D35"/>
    <mergeCell ref="B36:D36"/>
    <mergeCell ref="A38:D38"/>
    <mergeCell ref="B39:D39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31" zoomScaleSheetLayoutView="100" workbookViewId="0">
      <selection activeCell="B47" sqref="B4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8" width="11.140625" style="2" bestFit="1" customWidth="1"/>
    <col min="9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0.75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90</v>
      </c>
      <c r="B3" s="47"/>
      <c r="C3" s="47"/>
      <c r="D3" s="47"/>
      <c r="E3" s="47"/>
    </row>
    <row r="4" spans="1:5" s="1" customFormat="1" ht="15.75" x14ac:dyDescent="0.25">
      <c r="A4" s="17" t="s">
        <v>13</v>
      </c>
      <c r="B4" s="4"/>
      <c r="C4" s="4"/>
      <c r="D4" s="28"/>
      <c r="E4" s="27" t="s">
        <v>91</v>
      </c>
    </row>
    <row r="5" spans="1:5" x14ac:dyDescent="0.25">
      <c r="A5" s="43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9" t="s">
        <v>25</v>
      </c>
      <c r="B7" s="49"/>
      <c r="C7" s="49"/>
      <c r="D7" s="49"/>
      <c r="E7" s="49"/>
    </row>
    <row r="8" spans="1:5" x14ac:dyDescent="0.25">
      <c r="A8" s="51" t="s">
        <v>1</v>
      </c>
      <c r="B8" s="51"/>
      <c r="C8" s="51"/>
      <c r="D8" s="51"/>
      <c r="E8" s="51"/>
    </row>
    <row r="9" spans="1:5" x14ac:dyDescent="0.25">
      <c r="A9" s="48" t="s">
        <v>36</v>
      </c>
      <c r="B9" s="48"/>
      <c r="C9" s="48"/>
      <c r="D9" s="48"/>
      <c r="E9" s="48"/>
    </row>
    <row r="10" spans="1:5" ht="25.5" customHeight="1" x14ac:dyDescent="0.25">
      <c r="A10" s="52" t="s">
        <v>14</v>
      </c>
      <c r="B10" s="53"/>
      <c r="C10" s="53"/>
      <c r="D10" s="53"/>
      <c r="E10" s="53"/>
    </row>
    <row r="11" spans="1:5" ht="29.25" customHeight="1" x14ac:dyDescent="0.25">
      <c r="A11" s="48" t="s">
        <v>26</v>
      </c>
      <c r="B11" s="48"/>
      <c r="C11" s="48"/>
      <c r="D11" s="48"/>
      <c r="E11" s="48"/>
    </row>
    <row r="12" spans="1:5" ht="18" customHeight="1" x14ac:dyDescent="0.25">
      <c r="A12" s="51" t="s">
        <v>15</v>
      </c>
      <c r="B12" s="54"/>
      <c r="C12" s="54"/>
      <c r="D12" s="54"/>
      <c r="E12" s="54"/>
    </row>
    <row r="13" spans="1:5" x14ac:dyDescent="0.25">
      <c r="A13" s="48" t="s">
        <v>22</v>
      </c>
      <c r="B13" s="48"/>
      <c r="C13" s="48"/>
      <c r="D13" s="48"/>
      <c r="E13" s="48"/>
    </row>
    <row r="14" spans="1:5" x14ac:dyDescent="0.25">
      <c r="A14" s="51" t="s">
        <v>2</v>
      </c>
      <c r="B14" s="54"/>
      <c r="C14" s="54"/>
      <c r="D14" s="54"/>
      <c r="E14" s="54"/>
    </row>
    <row r="15" spans="1:5" ht="15" customHeight="1" x14ac:dyDescent="0.25">
      <c r="A15" s="48" t="s">
        <v>45</v>
      </c>
      <c r="B15" s="48"/>
      <c r="C15" s="48"/>
      <c r="D15" s="48"/>
      <c r="E15" s="48"/>
    </row>
    <row r="16" spans="1:5" x14ac:dyDescent="0.25">
      <c r="A16" s="51" t="s">
        <v>16</v>
      </c>
      <c r="B16" s="54"/>
      <c r="C16" s="54"/>
      <c r="D16" s="54"/>
      <c r="E16" s="54"/>
    </row>
    <row r="17" spans="1:7" ht="31.5" customHeight="1" x14ac:dyDescent="0.25">
      <c r="A17" s="48" t="s">
        <v>17</v>
      </c>
      <c r="B17" s="48"/>
      <c r="C17" s="48"/>
      <c r="D17" s="48"/>
      <c r="E17" s="48"/>
    </row>
    <row r="18" spans="1:7" ht="63" customHeight="1" x14ac:dyDescent="0.25">
      <c r="A18" s="48" t="s">
        <v>27</v>
      </c>
      <c r="B18" s="48"/>
      <c r="C18" s="48"/>
      <c r="D18" s="48"/>
      <c r="E18" s="48"/>
    </row>
    <row r="19" spans="1:7" ht="34.5" customHeight="1" x14ac:dyDescent="0.25">
      <c r="A19" s="50" t="s">
        <v>28</v>
      </c>
      <c r="B19" s="50"/>
      <c r="C19" s="50"/>
      <c r="D19" s="50"/>
      <c r="E19" s="50"/>
    </row>
    <row r="20" spans="1:7" ht="19.5" customHeight="1" x14ac:dyDescent="0.25">
      <c r="A20" s="50"/>
      <c r="B20" s="50"/>
      <c r="C20" s="50"/>
      <c r="D20" s="50"/>
      <c r="E20" s="50"/>
      <c r="F20" s="2">
        <f>112.7+432.2</f>
        <v>544.9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6" t="s">
        <v>43</v>
      </c>
      <c r="B22" s="9" t="s">
        <v>41</v>
      </c>
      <c r="C22" s="3" t="s">
        <v>4</v>
      </c>
      <c r="D22" s="3">
        <v>16.809999999999999</v>
      </c>
      <c r="E22" s="8">
        <f>D22*F20*G20</f>
        <v>27479.306999999993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4.68</v>
      </c>
      <c r="E23" s="8">
        <f>D23*F20*G20</f>
        <v>7650.3959999999988</v>
      </c>
    </row>
    <row r="24" spans="1:7" x14ac:dyDescent="0.25">
      <c r="A24" s="7" t="s">
        <v>29</v>
      </c>
      <c r="B24" s="9" t="s">
        <v>92</v>
      </c>
      <c r="C24" s="3" t="s">
        <v>30</v>
      </c>
      <c r="D24" s="3"/>
      <c r="E24" s="8">
        <v>0</v>
      </c>
      <c r="G24" s="21"/>
    </row>
    <row r="25" spans="1:7" x14ac:dyDescent="0.25">
      <c r="A25" s="22"/>
      <c r="B25" s="9"/>
      <c r="C25" s="3"/>
      <c r="D25" s="3"/>
      <c r="E25" s="8"/>
    </row>
    <row r="26" spans="1:7" s="14" customFormat="1" ht="14.25" x14ac:dyDescent="0.2">
      <c r="A26" s="10" t="s">
        <v>24</v>
      </c>
      <c r="B26" s="11"/>
      <c r="C26" s="12"/>
      <c r="D26" s="12"/>
      <c r="E26" s="13">
        <f>SUM(E22:E25)</f>
        <v>35129.702999999994</v>
      </c>
    </row>
    <row r="28" spans="1:7" ht="31.5" customHeight="1" x14ac:dyDescent="0.25">
      <c r="A28" s="60" t="s">
        <v>93</v>
      </c>
      <c r="B28" s="60"/>
      <c r="C28" s="60"/>
      <c r="D28" s="60"/>
      <c r="E28" s="60"/>
    </row>
    <row r="29" spans="1:7" ht="31.5" customHeight="1" x14ac:dyDescent="0.25">
      <c r="A29" s="48" t="s">
        <v>21</v>
      </c>
      <c r="B29" s="48"/>
      <c r="C29" s="48"/>
      <c r="D29" s="48"/>
      <c r="E29" s="48"/>
    </row>
    <row r="30" spans="1:7" x14ac:dyDescent="0.25">
      <c r="A30" s="48" t="s">
        <v>20</v>
      </c>
      <c r="B30" s="48"/>
      <c r="C30" s="48"/>
      <c r="D30" s="48"/>
      <c r="E30" s="48"/>
    </row>
    <row r="31" spans="1:7" ht="29.25" customHeight="1" x14ac:dyDescent="0.25">
      <c r="A31" s="48" t="s">
        <v>32</v>
      </c>
      <c r="B31" s="48"/>
      <c r="C31" s="48"/>
      <c r="D31" s="48"/>
      <c r="E31" s="48"/>
    </row>
    <row r="32" spans="1:7" x14ac:dyDescent="0.25">
      <c r="A32" s="48" t="s">
        <v>18</v>
      </c>
      <c r="B32" s="48"/>
      <c r="C32" s="48"/>
      <c r="D32" s="48"/>
      <c r="E32" s="48"/>
    </row>
    <row r="33" spans="1:8" x14ac:dyDescent="0.25">
      <c r="A33" s="57" t="s">
        <v>5</v>
      </c>
      <c r="B33" s="57"/>
      <c r="C33" s="57"/>
      <c r="D33" s="57"/>
      <c r="E33" s="57"/>
    </row>
    <row r="34" spans="1:8" x14ac:dyDescent="0.25">
      <c r="A34" s="48" t="s">
        <v>18</v>
      </c>
      <c r="B34" s="48"/>
      <c r="C34" s="48"/>
      <c r="D34" s="48"/>
      <c r="E34" s="48"/>
    </row>
    <row r="35" spans="1:8" x14ac:dyDescent="0.25">
      <c r="A35" s="58" t="s">
        <v>48</v>
      </c>
      <c r="B35" s="58"/>
      <c r="C35" s="58"/>
      <c r="D35" s="58"/>
      <c r="E35" s="5"/>
    </row>
    <row r="36" spans="1:8" x14ac:dyDescent="0.25">
      <c r="B36" s="55" t="s">
        <v>19</v>
      </c>
      <c r="C36" s="55"/>
      <c r="D36" s="55"/>
      <c r="E36" s="6" t="s">
        <v>6</v>
      </c>
    </row>
    <row r="37" spans="1:8" x14ac:dyDescent="0.25">
      <c r="A37" s="42"/>
      <c r="B37" s="42"/>
      <c r="C37" s="42"/>
      <c r="D37" s="42"/>
      <c r="E37" s="42"/>
    </row>
    <row r="38" spans="1:8" x14ac:dyDescent="0.25">
      <c r="A38" s="59" t="s">
        <v>31</v>
      </c>
      <c r="B38" s="59"/>
      <c r="C38" s="59"/>
      <c r="D38" s="59"/>
      <c r="E38" s="5"/>
    </row>
    <row r="39" spans="1:8" x14ac:dyDescent="0.25">
      <c r="B39" s="55" t="s">
        <v>19</v>
      </c>
      <c r="C39" s="55"/>
      <c r="D39" s="55"/>
      <c r="E39" s="6" t="s">
        <v>6</v>
      </c>
    </row>
    <row r="41" spans="1:8" x14ac:dyDescent="0.25">
      <c r="A41" s="40" t="s">
        <v>37</v>
      </c>
    </row>
    <row r="42" spans="1:8" x14ac:dyDescent="0.25">
      <c r="A42" s="14" t="s">
        <v>33</v>
      </c>
    </row>
    <row r="43" spans="1:8" x14ac:dyDescent="0.25">
      <c r="A43" s="2" t="s">
        <v>40</v>
      </c>
      <c r="B43" s="18">
        <f>'3кв'!B49</f>
        <v>7380.3830000000089</v>
      </c>
    </row>
    <row r="44" spans="1:8" ht="17.25" customHeight="1" x14ac:dyDescent="0.25">
      <c r="A44" s="41" t="s">
        <v>65</v>
      </c>
      <c r="B44" s="19"/>
    </row>
    <row r="45" spans="1:8" x14ac:dyDescent="0.25">
      <c r="A45" s="2" t="s">
        <v>34</v>
      </c>
      <c r="B45" s="19">
        <v>37872.78</v>
      </c>
    </row>
    <row r="46" spans="1:8" x14ac:dyDescent="0.25">
      <c r="A46" s="2" t="s">
        <v>42</v>
      </c>
      <c r="B46" s="19">
        <v>3534.88</v>
      </c>
      <c r="G46" s="23"/>
      <c r="H46" s="23"/>
    </row>
    <row r="47" spans="1:8" x14ac:dyDescent="0.25">
      <c r="B47" s="19"/>
      <c r="G47" s="23"/>
      <c r="H47" s="23"/>
    </row>
    <row r="48" spans="1:8" ht="30" x14ac:dyDescent="0.25">
      <c r="A48" s="41" t="s">
        <v>38</v>
      </c>
      <c r="B48" s="20">
        <f>E26</f>
        <v>35129.702999999994</v>
      </c>
    </row>
    <row r="49" spans="1:2" x14ac:dyDescent="0.25">
      <c r="A49" s="15" t="s">
        <v>35</v>
      </c>
      <c r="B49" s="18">
        <f>(B43+B45+B46+B47)-B48</f>
        <v>13658.340000000011</v>
      </c>
    </row>
  </sheetData>
  <mergeCells count="29">
    <mergeCell ref="A34:E34"/>
    <mergeCell ref="A35:D35"/>
    <mergeCell ref="B36:D36"/>
    <mergeCell ref="A38:D38"/>
    <mergeCell ref="B39:D39"/>
    <mergeCell ref="A28:E28"/>
    <mergeCell ref="A29:E29"/>
    <mergeCell ref="A30:E30"/>
    <mergeCell ref="A31:E31"/>
    <mergeCell ref="A32:E32"/>
    <mergeCell ref="A33:E3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SheetLayoutView="100" workbookViewId="0">
      <selection activeCell="C22" sqref="C22"/>
    </sheetView>
  </sheetViews>
  <sheetFormatPr defaultRowHeight="15.75" x14ac:dyDescent="0.25"/>
  <cols>
    <col min="1" max="1" width="10.5703125" style="63" customWidth="1"/>
    <col min="2" max="2" width="69.5703125" style="63" customWidth="1"/>
    <col min="3" max="3" width="15.28515625" style="63" customWidth="1"/>
    <col min="4" max="4" width="11.85546875" style="63" customWidth="1"/>
    <col min="5" max="5" width="14.7109375" style="63" customWidth="1"/>
    <col min="6" max="6" width="12.42578125" style="63" customWidth="1"/>
    <col min="7" max="7" width="12" style="63" customWidth="1"/>
    <col min="8" max="8" width="13.5703125" style="63" customWidth="1"/>
    <col min="9" max="16384" width="9.140625" style="63"/>
  </cols>
  <sheetData>
    <row r="1" spans="1:5" x14ac:dyDescent="0.25">
      <c r="A1" s="61" t="s">
        <v>66</v>
      </c>
      <c r="B1" s="61"/>
      <c r="C1" s="61"/>
      <c r="D1" s="62"/>
    </row>
    <row r="2" spans="1:5" x14ac:dyDescent="0.25">
      <c r="A2" s="64" t="s">
        <v>67</v>
      </c>
      <c r="B2" s="64"/>
      <c r="C2" s="64"/>
      <c r="D2" s="65"/>
    </row>
    <row r="3" spans="1:5" x14ac:dyDescent="0.25">
      <c r="A3" s="64" t="s">
        <v>68</v>
      </c>
      <c r="B3" s="64"/>
      <c r="C3" s="64"/>
      <c r="D3" s="65"/>
    </row>
    <row r="4" spans="1:5" x14ac:dyDescent="0.25">
      <c r="A4" s="61" t="s">
        <v>89</v>
      </c>
      <c r="B4" s="61"/>
      <c r="C4" s="61"/>
      <c r="D4" s="62"/>
    </row>
    <row r="5" spans="1:5" x14ac:dyDescent="0.25">
      <c r="A5" s="66"/>
      <c r="B5" s="66"/>
      <c r="C5" s="66"/>
      <c r="D5" s="1"/>
    </row>
    <row r="6" spans="1:5" x14ac:dyDescent="0.25">
      <c r="A6" s="65"/>
      <c r="B6" s="67" t="s">
        <v>69</v>
      </c>
      <c r="C6" s="68">
        <f>'1кв'!B45</f>
        <v>13464.76</v>
      </c>
      <c r="D6" s="69"/>
    </row>
    <row r="7" spans="1:5" x14ac:dyDescent="0.25">
      <c r="A7" s="70" t="s">
        <v>70</v>
      </c>
      <c r="B7" s="67" t="s">
        <v>95</v>
      </c>
      <c r="C7" s="68"/>
      <c r="D7" s="69"/>
    </row>
    <row r="8" spans="1:5" x14ac:dyDescent="0.25">
      <c r="B8" s="71" t="s">
        <v>71</v>
      </c>
      <c r="C8" s="72">
        <f>'1кв'!B47+'2кв'!B45+'3кв'!B45+'4кв'!B45</f>
        <v>130099.79999999999</v>
      </c>
      <c r="D8" s="73"/>
    </row>
    <row r="9" spans="1:5" x14ac:dyDescent="0.25">
      <c r="B9" s="71" t="s">
        <v>94</v>
      </c>
      <c r="C9" s="72">
        <f>'1кв'!B48+'2кв'!B46+'3кв'!B46+'4кв'!B46</f>
        <v>10161.66</v>
      </c>
      <c r="D9" s="73"/>
    </row>
    <row r="10" spans="1:5" x14ac:dyDescent="0.25">
      <c r="B10" s="71" t="s">
        <v>72</v>
      </c>
      <c r="C10" s="72">
        <f>'1кв'!B49+'2кв'!B47+'3кв'!B47+'4кв'!B47</f>
        <v>1200</v>
      </c>
      <c r="D10" s="73"/>
    </row>
    <row r="11" spans="1:5" x14ac:dyDescent="0.25">
      <c r="A11" s="74"/>
      <c r="B11" s="71" t="s">
        <v>73</v>
      </c>
      <c r="C11" s="75">
        <f>SUM(C8:C10)</f>
        <v>141461.46</v>
      </c>
      <c r="D11" s="69"/>
    </row>
    <row r="12" spans="1:5" x14ac:dyDescent="0.25">
      <c r="A12" s="1"/>
      <c r="B12" s="76"/>
      <c r="C12" s="76"/>
      <c r="D12" s="77"/>
    </row>
    <row r="13" spans="1:5" x14ac:dyDescent="0.25">
      <c r="A13" s="78" t="s">
        <v>74</v>
      </c>
      <c r="B13" s="79" t="s">
        <v>43</v>
      </c>
      <c r="C13" s="72">
        <f>'1кв'!E22+'2кв'!E22+'3кв'!E22+'4кв'!E22</f>
        <v>104980.43399999998</v>
      </c>
      <c r="D13" s="77"/>
    </row>
    <row r="14" spans="1:5" x14ac:dyDescent="0.25">
      <c r="A14" s="78"/>
      <c r="B14" s="80" t="s">
        <v>39</v>
      </c>
      <c r="C14" s="72">
        <f>'1кв'!E23+'2кв'!E23+'3кв'!E23+'4кв'!E23</f>
        <v>29555.375999999997</v>
      </c>
      <c r="D14" s="77"/>
    </row>
    <row r="15" spans="1:5" x14ac:dyDescent="0.25">
      <c r="A15" s="1"/>
      <c r="B15" s="80" t="s">
        <v>29</v>
      </c>
      <c r="C15" s="72">
        <f>'1кв'!E24+'2кв'!E24+'3кв'!E24+'4кв'!E24</f>
        <v>292.39</v>
      </c>
      <c r="D15" s="77"/>
      <c r="E15" s="81"/>
    </row>
    <row r="16" spans="1:5" x14ac:dyDescent="0.25">
      <c r="A16" s="78"/>
      <c r="B16" s="82" t="s">
        <v>96</v>
      </c>
      <c r="C16" s="72">
        <f>'1кв'!E26</f>
        <v>6241.68</v>
      </c>
      <c r="D16" s="77"/>
    </row>
    <row r="17" spans="1:5" x14ac:dyDescent="0.25">
      <c r="A17" s="78"/>
      <c r="B17" s="83" t="s">
        <v>75</v>
      </c>
      <c r="C17" s="72">
        <f>SUM(C18:C20)</f>
        <v>198</v>
      </c>
      <c r="D17" s="77"/>
    </row>
    <row r="18" spans="1:5" x14ac:dyDescent="0.25">
      <c r="A18" s="78"/>
      <c r="B18" s="83" t="s">
        <v>76</v>
      </c>
      <c r="C18" s="72">
        <v>0</v>
      </c>
      <c r="D18" s="77"/>
    </row>
    <row r="19" spans="1:5" ht="31.5" x14ac:dyDescent="0.25">
      <c r="A19" s="78"/>
      <c r="B19" s="83" t="s">
        <v>77</v>
      </c>
      <c r="C19" s="72">
        <f>'1кв'!E25</f>
        <v>198</v>
      </c>
      <c r="D19" s="77"/>
    </row>
    <row r="20" spans="1:5" x14ac:dyDescent="0.25">
      <c r="A20" s="78"/>
      <c r="B20" s="83"/>
      <c r="C20" s="72"/>
      <c r="D20" s="77"/>
    </row>
    <row r="21" spans="1:5" x14ac:dyDescent="0.25">
      <c r="A21" s="1"/>
      <c r="B21" s="84" t="s">
        <v>78</v>
      </c>
      <c r="C21" s="75">
        <f>SUM(C13:C17)</f>
        <v>141267.87999999998</v>
      </c>
      <c r="D21" s="77"/>
      <c r="E21" s="81"/>
    </row>
    <row r="22" spans="1:5" x14ac:dyDescent="0.25">
      <c r="A22" s="1"/>
      <c r="B22" s="84" t="s">
        <v>79</v>
      </c>
      <c r="C22" s="75">
        <f>C6+C11-C21</f>
        <v>13658.340000000026</v>
      </c>
      <c r="D22" s="77"/>
    </row>
    <row r="23" spans="1:5" x14ac:dyDescent="0.25">
      <c r="A23" s="1"/>
      <c r="B23" s="70"/>
      <c r="C23" s="70"/>
      <c r="D23" s="77"/>
    </row>
    <row r="24" spans="1:5" x14ac:dyDescent="0.25">
      <c r="A24" s="1"/>
      <c r="B24" s="85" t="s">
        <v>80</v>
      </c>
      <c r="C24" s="85"/>
      <c r="D24" s="77"/>
    </row>
    <row r="25" spans="1:5" x14ac:dyDescent="0.25">
      <c r="A25" s="1"/>
      <c r="B25" s="85" t="s">
        <v>81</v>
      </c>
      <c r="C25" s="86">
        <v>19094.509999999998</v>
      </c>
      <c r="D25" s="77"/>
    </row>
    <row r="26" spans="1:5" x14ac:dyDescent="0.25">
      <c r="A26" s="1"/>
      <c r="B26" s="87" t="s">
        <v>82</v>
      </c>
      <c r="C26" s="88">
        <v>28081.19</v>
      </c>
      <c r="D26" s="77"/>
    </row>
    <row r="27" spans="1:5" x14ac:dyDescent="0.25">
      <c r="A27" s="1"/>
      <c r="B27" s="85" t="s">
        <v>83</v>
      </c>
      <c r="C27" s="89">
        <f>C26-C25</f>
        <v>8986.68</v>
      </c>
      <c r="D27" s="77"/>
    </row>
    <row r="28" spans="1:5" x14ac:dyDescent="0.25">
      <c r="A28" s="1"/>
      <c r="B28" s="70"/>
      <c r="C28" s="70"/>
      <c r="D28" s="77"/>
    </row>
    <row r="29" spans="1:5" x14ac:dyDescent="0.25">
      <c r="A29" s="1"/>
      <c r="B29" s="70"/>
      <c r="C29" s="70"/>
      <c r="D29" s="77"/>
    </row>
    <row r="30" spans="1:5" x14ac:dyDescent="0.25">
      <c r="A30" s="1"/>
      <c r="B30" s="70"/>
      <c r="C30" s="70"/>
      <c r="D30" s="77"/>
    </row>
    <row r="31" spans="1:5" x14ac:dyDescent="0.25">
      <c r="A31" s="1"/>
      <c r="B31" s="70"/>
      <c r="C31" s="70"/>
      <c r="D31" s="77"/>
    </row>
    <row r="32" spans="1:5" x14ac:dyDescent="0.25">
      <c r="A32" s="1" t="s">
        <v>84</v>
      </c>
      <c r="B32" s="70" t="s">
        <v>85</v>
      </c>
      <c r="C32" s="70"/>
      <c r="D32" s="77"/>
    </row>
    <row r="33" spans="1:4" x14ac:dyDescent="0.25">
      <c r="A33" s="1"/>
      <c r="B33" s="70" t="s">
        <v>86</v>
      </c>
      <c r="C33" s="70"/>
      <c r="D33" s="77"/>
    </row>
    <row r="34" spans="1:4" x14ac:dyDescent="0.25">
      <c r="A34" s="1"/>
      <c r="B34" s="70" t="s">
        <v>87</v>
      </c>
      <c r="C34" s="70"/>
      <c r="D34" s="77"/>
    </row>
    <row r="35" spans="1:4" x14ac:dyDescent="0.25">
      <c r="A35" s="1"/>
      <c r="B35" s="70"/>
      <c r="C35" s="70"/>
      <c r="D35" s="77"/>
    </row>
    <row r="36" spans="1:4" x14ac:dyDescent="0.25">
      <c r="A36" s="1"/>
      <c r="B36" s="70"/>
      <c r="C36" s="70"/>
      <c r="D36" s="77"/>
    </row>
    <row r="37" spans="1:4" x14ac:dyDescent="0.25">
      <c r="A37" s="1"/>
      <c r="B37" s="70" t="s">
        <v>88</v>
      </c>
      <c r="C37" s="70"/>
      <c r="D37" s="77"/>
    </row>
    <row r="38" spans="1:4" x14ac:dyDescent="0.25">
      <c r="A38" s="1"/>
      <c r="B38" s="70"/>
      <c r="C38" s="70"/>
      <c r="D38" s="77"/>
    </row>
    <row r="39" spans="1:4" x14ac:dyDescent="0.25">
      <c r="A39" s="1"/>
      <c r="B39" s="70"/>
      <c r="C39" s="70"/>
      <c r="D39" s="77"/>
    </row>
    <row r="40" spans="1:4" x14ac:dyDescent="0.25">
      <c r="A40" s="1"/>
      <c r="B40" s="70"/>
      <c r="C40" s="70"/>
      <c r="D40" s="77"/>
    </row>
    <row r="41" spans="1:4" x14ac:dyDescent="0.25">
      <c r="A41" s="1"/>
      <c r="B41" s="70"/>
      <c r="C41" s="70"/>
      <c r="D41" s="77"/>
    </row>
  </sheetData>
  <mergeCells count="6">
    <mergeCell ref="A1:C1"/>
    <mergeCell ref="A2:C2"/>
    <mergeCell ref="A3:C3"/>
    <mergeCell ref="A4:C4"/>
    <mergeCell ref="A5:C5"/>
    <mergeCell ref="B12:C12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2025-02-27T10:18:34Z</dcterms:modified>
</cp:coreProperties>
</file>